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35" i="1" l="1"/>
  <c r="J35" i="1"/>
  <c r="G30" i="1"/>
  <c r="H30" i="1" s="1"/>
  <c r="I30" i="1" s="1"/>
  <c r="J30" i="1" s="1"/>
  <c r="G27" i="1"/>
  <c r="H27" i="1" s="1"/>
  <c r="J27" i="1" s="1"/>
  <c r="G18" i="1"/>
  <c r="I27" i="1" l="1"/>
  <c r="E21" i="1"/>
  <c r="E26" i="1"/>
  <c r="E11" i="1"/>
  <c r="E8" i="1"/>
  <c r="E7" i="1"/>
  <c r="E6" i="1"/>
  <c r="E5" i="1"/>
  <c r="E4" i="1"/>
  <c r="E3" i="1"/>
  <c r="E35" i="1"/>
  <c r="G35" i="1" s="1"/>
  <c r="I35" i="1" s="1"/>
  <c r="E32" i="1"/>
  <c r="G32" i="1" s="1"/>
  <c r="H32" i="1" s="1"/>
  <c r="I32" i="1" s="1"/>
  <c r="J32" i="1" s="1"/>
  <c r="E31" i="1"/>
  <c r="G31" i="1" s="1"/>
  <c r="H31" i="1" s="1"/>
  <c r="I31" i="1" s="1"/>
  <c r="J31" i="1" s="1"/>
  <c r="E22" i="1"/>
  <c r="E20" i="1"/>
  <c r="G20" i="1" s="1"/>
  <c r="E19" i="1"/>
  <c r="E12" i="1"/>
  <c r="E13" i="1"/>
  <c r="I20" i="1" l="1"/>
  <c r="H20" i="1"/>
  <c r="J20" i="1" s="1"/>
  <c r="G26" i="1"/>
  <c r="E28" i="1"/>
  <c r="G38" i="1"/>
  <c r="E14" i="1"/>
  <c r="H6" i="1"/>
  <c r="J6" i="1"/>
  <c r="H7" i="1"/>
  <c r="J7" i="1"/>
  <c r="E37" i="1"/>
  <c r="E24" i="1"/>
  <c r="E33" i="1"/>
  <c r="E9" i="1"/>
  <c r="I26" i="1" l="1"/>
  <c r="H26" i="1"/>
  <c r="J26" i="1" s="1"/>
  <c r="J38" i="1" s="1"/>
  <c r="I38" i="1"/>
  <c r="E38" i="1"/>
  <c r="H38" i="1" l="1"/>
</calcChain>
</file>

<file path=xl/sharedStrings.xml><?xml version="1.0" encoding="utf-8"?>
<sst xmlns="http://schemas.openxmlformats.org/spreadsheetml/2006/main" count="69" uniqueCount="60">
  <si>
    <t xml:space="preserve">სისხლის უანგარო,  რეგულარული დონორობის საკითხისადმი  საზოგადოების  ცოდნის, დამოკიდებულებების, პრაქტიკის, პოტენციური ბარიერების შესწავლას   (მოსახლეობაში კვალიფიცირებული ქცევის პოტენციალის განსაზღვრას)  და ამ მიმართულებით ქცევის ცვლილების მიღწევის სტრატეგიის შემუშავებას; </t>
  </si>
  <si>
    <t xml:space="preserve">კამპანიის  სამიზნე პოპულაციის იდენტიფიკაციას -  კვლევის შედეგად   მოსახლეობის იმ სეგმენტების გამოკვეთას  (მაგ, ასაკის, სქესის, ფსიქოგრაფიის, რელიგიის, სტუდენტის სტატუსის მიხევით და სხვ.), რომლებიც იქნება საკომუნიკაციო კამპანიის  სამიზნე აუდიტორია, ანუ კვალიფიცირებული ქცევის (უანგარო რეგულარული დონორობის)  პოტენციალის მქონე აუდიტორია. </t>
  </si>
  <si>
    <t>კამპანიის საკომუნიკაციო ნიმუშების წინასწარ ტესტირებას თვისობრივი კვლევების საშუალებით;</t>
  </si>
  <si>
    <t xml:space="preserve">ეფექტური, ადვილად აღქმადი და დასამახსოვრებელი ვიზუალური, აუდიო და ვერბალური ქცევით ცვლილებაზე მიმართული „მესიჯების“  გამოკვეთას სამიზნე ჯგუფების მიხედვით,  </t>
  </si>
  <si>
    <t>უანგარო რეგულარული დონაციის ხელშეწყობის საკომუნიკაციო სტრატეგიის შემუშავება.</t>
  </si>
  <si>
    <t xml:space="preserve">სისხლის უანგარო რეგულარული დონაციის ხელშეწყობის მიზნით სხვადასხვა კამპანიებისა თუ აქტივობების განხორციელება საკომუნიკაციო სტრატეგიის შესაბამისად:       </t>
  </si>
  <si>
    <r>
      <t xml:space="preserve">საკომუნიკაციო აქტივობების მონიტორინგისა და შეფასებისათვის ზონდირების </t>
    </r>
    <r>
      <rPr>
        <sz val="9"/>
        <color theme="1"/>
        <rFont val="Calibri"/>
        <family val="2"/>
        <charset val="204"/>
        <scheme val="minor"/>
      </rPr>
      <t> </t>
    </r>
    <r>
      <rPr>
        <sz val="9"/>
        <color theme="1"/>
        <rFont val="Sylfaen"/>
        <family val="1"/>
        <charset val="204"/>
      </rPr>
      <t xml:space="preserve">ყოველთვიური   კვლევების   წარმოებას. </t>
    </r>
  </si>
  <si>
    <t xml:space="preserve">სამიზე ჯგუფების ცოდნის დონისა და ცნობიერების ამაღლების მიზნით საინფორმაციო და საგანმანათლებლო ინტერვენციების განხორციელება; საინფორმაციო, ცნობიერების ამაღლების და საგანმანათლებლო მასალის შემუშავება საკომუნიკაციო სტრატეგიის შესაბამისად: 
</t>
  </si>
  <si>
    <t>1.2.</t>
  </si>
  <si>
    <t>1.4.</t>
  </si>
  <si>
    <t xml:space="preserve">საგანმანათლებლო, ცნობიერების ამაღლებისა და საინფორმაციო ვებ-გვერდის მომზადება რეკრუტინგის (დონორთა მოზიდვის) ფუნქციით (პოტენციური დონორების დარეგისტრირების, სისხლის ბანკის მონიშვნის ფუნქციით, სისხლის ბანკის მიერ დარეგისტრირებული დონორის მოზიდვა) </t>
  </si>
  <si>
    <t>კვლევის შედეგების გათვალისწინებით 
შესაძლებელია პრიორიტეტული ნუსხის შედგენა</t>
  </si>
  <si>
    <t>მედია ადვოკატირება: პრობლემის აქტუალიზაცია და პოპულარიზაცია  რეიტინგულ, პოპულარულ „თოქ-შოუებში“, გადაცემებში სტუმრობები, რეპორტაჟები; საპოპულიზაციო მასალების  ბეჭდვით მედიაში განთავსება;</t>
  </si>
  <si>
    <t>3.1.1</t>
  </si>
  <si>
    <t>სამუშაო შეხვედრების დაგეგმვა და განხორციელება მედიის წარმომადგენლებთან, პროდუსერებთან თემის ადვოკატირების მიზნით.</t>
  </si>
  <si>
    <t xml:space="preserve">სოციალური მედია კამპანიების წარმოება (Facebook, ბლოგები, ელექტრონული ბანერების განთავსება რეიტინგულ ქართულ ინტერნეტ ვიდეო პორტალებზე); </t>
  </si>
  <si>
    <t>14 ივნისს, დონორის მსოფლიო დღისადმი მიძღვნილი ღონისძიებების (კვირეულის) მხარდაჭერა და ღონისძიებების მედიით გაშუქების უზრუნველყოფა;</t>
  </si>
  <si>
    <t>პოტენციური დონორების მოზიდვა მობილურ ოპერატორებთან თანამშრომლობით - აბონენტებისათვის ასაკობრივი ჯგუფის მიხედვით (18-დან 60 წლამდე) საინფორმაცო-სამოტივაციო სმს შეტყობინების გაგზავნა პერიოდულად);</t>
  </si>
  <si>
    <t>სტრიტ-არტის გამოყენებით უანგარო დონაციის პოპულარიზაცია</t>
  </si>
  <si>
    <t>საპოპულარიზაციო ინტერვენციების შემუშავება და განხორციელება სამიზნე ჯგუფების: რელიგიური კონფესიების,  ასევე ბიზნესკორპორაციებისა, საწარმო-დაწესებულებების, უმაღლესი სასწავლო დაწესებულებებისთვის.</t>
  </si>
  <si>
    <t>ორგანიზაციულ კულტურაში სისხლის უანგარო დონაციის დამკვიდრების და კორპორაციული დონაციის ხელშეწყობის მიზნით სასწავლო შემეცნებითი შეხვედრების ორგანიზება;</t>
  </si>
  <si>
    <t>პირველადი ჯანდაცვის რგოლისა და საზ. ჯანდაცვის სპეციალისტების მომზადება მათი კომპეტენციის ფარგლებში მოსახლეობაში სისხლის უანგარო, რეგულარული დონორობის პოპულარიზაციის მიზნით;</t>
  </si>
  <si>
    <t>სისხლის ბანკების მომზადება და გაძლიერება დონორთა რეკრუტინგიში;</t>
  </si>
  <si>
    <t>საქართველოს მეცნიერებისა და განათლების სამინისტრომ და საქართველოს შრომის, ჯანმრთელობისა და სოციალური დაცვის სამინისტრომ  ერთობლივად უზრუნველყონ მუდმივი საგანმანათლებლო ინტერვენციების  შემუშავება და სასწავლო პროგრამებში  დანერგვა:</t>
  </si>
  <si>
    <t>პოტენციური დონორებისთვის სტუდენტთათვის უმაღლესი სასწავლებლების  კურიკულუმის დონეზე.</t>
  </si>
  <si>
    <t>ბიუჯეტი</t>
  </si>
  <si>
    <t>შენიშვნები</t>
  </si>
  <si>
    <t>რაოდენობა</t>
  </si>
  <si>
    <t>ერთეულის ღირებულება</t>
  </si>
  <si>
    <t>ეს რა არის ვერ 
ვხვდები</t>
  </si>
  <si>
    <t>1 KAPS კვლევა, 3,000 რესპოდენტი</t>
  </si>
  <si>
    <t>3 ვიდეო-მიმართვა;
1 სატელევიზიო კლიპი</t>
  </si>
  <si>
    <t>1,000 - ვიდეო-მიმართვა;
5,000 - სატელევიზიო კლიპი</t>
  </si>
  <si>
    <t xml:space="preserve">საგანმანათლებლო, ცნობიერების ამაღლების და საინფორმაციო ნაბეჭდი მასალების მომზადება;  (მ.შ. მადლობის ბარათები   დონორებისათვის, მაისურები, კეპები, სამაჯურების და სხვ) მომზადება; საინფორმაციო -საგანმანათლებლო მასალები </t>
  </si>
  <si>
    <t xml:space="preserve">საეთერო დროის შესყიდვა - მომზადებული მასალების გამოყენებით (სოციალური სახის სარეკლამო  ვიდეო-კლიპების, ვიდეო-მიმართვების და სხვ,  ტელევიზიისა  და რადიოს არხებზე განთავსება, </t>
  </si>
  <si>
    <t>სულ</t>
  </si>
  <si>
    <t>თვეში 6</t>
  </si>
  <si>
    <t>თვეში მინიმუმ 3</t>
  </si>
  <si>
    <t>სისხლის უანგარო რეგულარული დონორობის ხელშეწყობის დაინტერესებულ მხარეთა გაძლიერება საპოპულარიზაციო კამპანიების დაგეგმა-განხორციელებაში / ან დონორთა რეკრუტინგში</t>
  </si>
  <si>
    <t>სულ ბიუჯეტი</t>
  </si>
  <si>
    <t>სისხლის დონორობის მნიშვნელობისა  და სისხლის უანგარო დონაციის შესახებ  შემეცნებითი მოკლე ვიდეო-მიმართვების, ვიდეო-მიმართვების (ტესტიმონიალების, პირადი ისტორიები) და სატელევიზიო სოციალური სარეკლამო რგოლების  მომზადებას;</t>
  </si>
  <si>
    <t xml:space="preserve"> უანგარო, რეგულარული დონორობის პრომოცია მასმედიის მეშვეობით:</t>
  </si>
  <si>
    <t>400/თვეში</t>
  </si>
  <si>
    <t>დაინტერესებულ მხარეთა, ახალგაზრდულ და არასამთავრობო ორგანიზაციათა მომზადება და გაძლიერება დონორთა რეკრუტინგსა და კამპანიების დაგეგმა-განხორციელებაში;</t>
  </si>
  <si>
    <t>შესყიდვის 
შემთხვევაში</t>
  </si>
  <si>
    <t>10 (რეგიონის ავიღე)</t>
  </si>
  <si>
    <r>
      <t xml:space="preserve">,,უანგარო რეგულარული დონაციის ხელშეწყობის საკომუნიკაციო   სტრატეგიის“ შემუშავება და განხორციელება 2015-2020 წლისათვის 2020 წლის ბოლომდე სისხლის ფასიანი დონორობის </t>
    </r>
    <r>
      <rPr>
        <b/>
        <sz val="9"/>
        <color rgb="FFFF0000"/>
        <rFont val="Calibri"/>
        <family val="2"/>
        <charset val="204"/>
        <scheme val="minor"/>
      </rPr>
      <t xml:space="preserve">(პროცენტის მითითება სასურველია ალბათ, ან ყოველწლიურად 10%-ით ზრდა, შესაბამისად 80% გამოდის, თუ წელს 30%-ია) </t>
    </r>
    <r>
      <rPr>
        <b/>
        <sz val="9"/>
        <color theme="1"/>
        <rFont val="Calibri"/>
        <family val="2"/>
        <charset val="204"/>
        <scheme val="minor"/>
      </rPr>
      <t xml:space="preserve">უანგარო  რეგულარული დონორობით ჩასანაცვლებლად, რომელიც მოიცავს: </t>
    </r>
  </si>
  <si>
    <t>1 წელი</t>
  </si>
  <si>
    <t>2-ე წელი</t>
  </si>
  <si>
    <t>3-ე წელი</t>
  </si>
  <si>
    <t>4-ე წელი</t>
  </si>
  <si>
    <t>5-ე წელი</t>
  </si>
  <si>
    <r>
      <rPr>
        <b/>
        <sz val="9"/>
        <color theme="1"/>
        <rFont val="Calibri"/>
        <family val="2"/>
        <charset val="204"/>
        <scheme val="minor"/>
      </rPr>
      <t xml:space="preserve">სავარაუდო ბიუჯეტი 5 წელზე გათვლით </t>
    </r>
    <r>
      <rPr>
        <sz val="9"/>
        <color theme="1"/>
        <rFont val="Calibri"/>
        <family val="2"/>
        <scheme val="minor"/>
      </rPr>
      <t xml:space="preserve">- 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ღონისძიებების შესახებ
</t>
    </r>
  </si>
  <si>
    <t xml:space="preserve">მომავალი დონორებისთვის - საშუალო სკოლის  სასწავლო  პროგრამის დონეზე, რომლებიც  ადაპტირებული იქნება ზოგადსაგანმანათლებლო სკოლის სხვადასხვა (დამამთავრებელი 3 კლასისთვის საფეხურისათვის; </t>
  </si>
  <si>
    <t>უანგარო დონაციის კორპორაციული დღეების ორგანიზება და პრომოაქციების ორგანიზეაბ და ცნობადი სახეების ჩართვა;</t>
  </si>
  <si>
    <t>600თვეში</t>
  </si>
  <si>
    <r>
      <t xml:space="preserve">გააჩნია ვინ ჩაატარებს - </t>
    </r>
    <r>
      <rPr>
        <b/>
        <sz val="12"/>
        <color theme="1"/>
        <rFont val="Calibri"/>
        <family val="2"/>
        <charset val="204"/>
        <scheme val="minor"/>
      </rPr>
      <t>51,090 ლ</t>
    </r>
    <r>
      <rPr>
        <sz val="8"/>
        <color theme="1"/>
        <rFont val="Calibri"/>
        <family val="2"/>
        <scheme val="minor"/>
      </rPr>
      <t xml:space="preserve"> გამოდის დკეც-ის ადამიანური და ფინანსური რესურსით 
ჩატარების შემთხვევაში, ამის ალტერნატივად შეგვიძლია განვიხილოთ დამატებითი 6 ფოკუს ჯგუფის საფუძველზე ხარიხობრივი კვლევის ჩატარება</t>
    </r>
  </si>
  <si>
    <t>თუ რაოდენობრივი კლვევა არ ჩატარდება, მაშინ ალტერნატივად კიდევ დამატებული 6ფოკუს კვლევა უნდა ჩატარდეს მესიჯების გამოსაკვეთად; შესაბამისად, თანხა გაორმაგდება</t>
  </si>
  <si>
    <t>შესაძლოა ზედმეტი აქტივობა იყოს</t>
  </si>
  <si>
    <t>ამ ეტაპზე რთულია განხორციელება ბიუროკრატიული ბარიერების გამო</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</si>
</sst>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8"/>
      <color theme="1"/>
      <name val="Calibri"/>
      <family val="2"/>
      <charset val="204"/>
      <scheme val="minor"/>
    </font>
    <font>
      <b/>
      <sz val="12"/>
      <color theme="1"/>
      <name val="Sylfaen"/>
      <family val="1"/>
      <charset val="204"/>
    </font>
    <font>
      <sz val="8"/>
      <color theme="1"/>
      <name val="Calibri"/>
      <family val="2"/>
      <scheme val="minor"/>
    </font>
    <font>
      <b/>
      <sz val="8"/>
      <color theme="1"/>
      <name val="Calibri"/>
      <family val="2"/>
      <charset val="204"/>
      <scheme val="minor"/>
    </font>
    <font>
      <sz val="8"/>
      <color theme="1"/>
      <name val="Sylfaen"/>
      <family val="1"/>
      <charset val="204"/>
    </font>
    <font>
      <b/>
      <sz val="8"/>
      <color theme="1"/>
      <name val="Sylfaen"/>
      <family val="1"/>
      <charset val="204"/>
    </font>
    <font>
      <sz val="9"/>
      <color theme="1"/>
      <name val="Calibri"/>
      <family val="2"/>
      <scheme val="minor"/>
    </font>
    <font>
      <b/>
      <sz val="9"/>
      <color theme="1"/>
      <name val="Calibri"/>
      <family val="2"/>
      <charset val="204"/>
      <scheme val="minor"/>
    </font>
    <font>
      <b/>
      <sz val="9"/>
      <color rgb="FFFF0000"/>
      <name val="Calibri"/>
      <family val="2"/>
      <charset val="204"/>
      <scheme val="minor"/>
    </font>
    <font>
      <sz val="9"/>
      <color theme="1"/>
      <name val="Sylfaen"/>
      <family val="1"/>
      <charset val="204"/>
    </font>
    <font>
      <sz val="9"/>
      <color theme="1"/>
      <name val="Calibri"/>
      <family val="2"/>
      <charset val="204"/>
      <scheme val="minor"/>
    </font>
    <font>
      <b/>
      <sz val="9"/>
      <color theme="1"/>
      <name val="Sylfaen"/>
      <family val="1"/>
      <charset val="204"/>
    </font>
    <font>
      <b/>
      <sz val="12"/>
      <color theme="1"/>
      <name val="Calibri"/>
      <family val="2"/>
      <charset val="204"/>
      <scheme val="minor"/>
    </font>
    <font>
      <sz val="12"/>
      <color theme="1"/>
      <name val="Sylfaen"/>
      <family val="1"/>
      <charset val="204"/>
    </font>
    <font>
      <sz val="12"/>
      <color theme="1"/>
      <name val="Calibri"/>
      <family val="2"/>
      <scheme val="minor"/>
    </font>
    <font>
      <b/>
      <sz val="12"/>
      <name val="Calibri"/>
      <family val="2"/>
      <charset val="204"/>
      <scheme val="minor"/>
    </font>
    <font>
      <sz val="14"/>
      <color theme="1"/>
      <name val="Calibri"/>
      <family val="2"/>
      <scheme val="minor"/>
    </font>
    <font>
      <b/>
      <sz val="14"/>
      <color theme="1"/>
      <name val="Calibri"/>
      <family val="2"/>
      <scheme val="minor"/>
    </font>
    <font>
      <b/>
      <sz val="11"/>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0" borderId="0" xfId="0" applyFont="1"/>
    <xf numFmtId="0" fontId="7" fillId="0" borderId="0" xfId="0" applyFont="1"/>
    <xf numFmtId="0" fontId="7" fillId="0" borderId="1" xfId="0" applyFont="1" applyBorder="1" applyAlignment="1">
      <alignment wrapText="1"/>
    </xf>
    <xf numFmtId="0" fontId="10" fillId="0" borderId="1" xfId="0" applyFont="1" applyBorder="1" applyAlignment="1">
      <alignment horizontal="justify" vertical="center"/>
    </xf>
    <xf numFmtId="0" fontId="11" fillId="0" borderId="1" xfId="0" applyFont="1" applyBorder="1" applyAlignment="1">
      <alignment vertical="center" wrapText="1"/>
    </xf>
    <xf numFmtId="0" fontId="11" fillId="0" borderId="1" xfId="0" applyFont="1" applyBorder="1" applyAlignment="1">
      <alignment wrapText="1"/>
    </xf>
    <xf numFmtId="0" fontId="12" fillId="3" borderId="1" xfId="0" applyFont="1" applyFill="1" applyBorder="1" applyAlignment="1">
      <alignment horizontal="justify" vertical="center" wrapText="1"/>
    </xf>
    <xf numFmtId="0" fontId="8" fillId="3" borderId="1" xfId="0" applyFont="1" applyFill="1" applyBorder="1" applyAlignment="1">
      <alignment wrapText="1"/>
    </xf>
    <xf numFmtId="0" fontId="11" fillId="3" borderId="1" xfId="0" applyFont="1" applyFill="1" applyBorder="1" applyAlignment="1">
      <alignment wrapText="1"/>
    </xf>
    <xf numFmtId="0" fontId="10" fillId="4" borderId="1" xfId="0" applyFont="1" applyFill="1" applyBorder="1" applyAlignment="1">
      <alignment horizontal="justify" vertical="center"/>
    </xf>
    <xf numFmtId="0" fontId="7" fillId="0" borderId="0" xfId="0" applyFont="1" applyAlignment="1">
      <alignment horizontal="center"/>
    </xf>
    <xf numFmtId="0" fontId="10" fillId="0" borderId="1" xfId="0" applyFont="1" applyBorder="1" applyAlignment="1">
      <alignment horizontal="left" vertical="center"/>
    </xf>
    <xf numFmtId="3" fontId="1" fillId="0" borderId="1" xfId="0" applyNumberFormat="1" applyFont="1" applyBorder="1" applyAlignment="1">
      <alignment horizontal="center" vertical="center" wrapText="1"/>
    </xf>
    <xf numFmtId="3" fontId="13" fillId="5" borderId="1" xfId="0" applyNumberFormat="1" applyFont="1" applyFill="1" applyBorder="1" applyAlignment="1">
      <alignment horizontal="center"/>
    </xf>
    <xf numFmtId="0" fontId="13" fillId="5" borderId="1" xfId="0" applyFont="1" applyFill="1" applyBorder="1" applyAlignment="1">
      <alignment horizontal="center" wrapText="1"/>
    </xf>
    <xf numFmtId="0" fontId="13" fillId="5" borderId="1" xfId="0" applyFont="1" applyFill="1" applyBorder="1" applyAlignment="1">
      <alignment horizontal="center"/>
    </xf>
    <xf numFmtId="0" fontId="13" fillId="0" borderId="0" xfId="0" applyFont="1" applyAlignment="1">
      <alignment horizontal="center"/>
    </xf>
    <xf numFmtId="0" fontId="2" fillId="5" borderId="1" xfId="0" applyFont="1" applyFill="1" applyBorder="1" applyAlignment="1">
      <alignment horizontal="center" vertical="center"/>
    </xf>
    <xf numFmtId="0" fontId="16" fillId="5" borderId="1" xfId="0" applyFont="1" applyFill="1" applyBorder="1" applyAlignment="1">
      <alignment horizontal="center" wrapText="1"/>
    </xf>
    <xf numFmtId="3" fontId="16" fillId="5" borderId="1" xfId="0" applyNumberFormat="1" applyFont="1" applyFill="1" applyBorder="1" applyAlignment="1">
      <alignment horizontal="center"/>
    </xf>
    <xf numFmtId="0" fontId="15" fillId="0" borderId="0" xfId="0" applyFont="1" applyAlignment="1">
      <alignment horizontal="center"/>
    </xf>
    <xf numFmtId="0" fontId="17" fillId="0" borderId="0" xfId="0" applyFont="1" applyAlignment="1">
      <alignment horizontal="center"/>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3" fontId="3" fillId="0" borderId="1" xfId="0" applyNumberFormat="1" applyFont="1" applyBorder="1" applyAlignment="1">
      <alignment horizont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3" fillId="4" borderId="1" xfId="0" applyFont="1" applyFill="1" applyBorder="1" applyAlignment="1">
      <alignment horizontal="center"/>
    </xf>
    <xf numFmtId="0" fontId="6" fillId="3" borderId="1" xfId="0" applyFont="1" applyFill="1" applyBorder="1" applyAlignment="1">
      <alignment horizontal="center" vertical="center" wrapText="1"/>
    </xf>
    <xf numFmtId="0" fontId="3" fillId="3"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3" fillId="0" borderId="1" xfId="0" applyFont="1" applyBorder="1" applyAlignment="1">
      <alignment horizontal="center"/>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4" fillId="3" borderId="1" xfId="0" applyFont="1" applyFill="1" applyBorder="1" applyAlignment="1">
      <alignment horizontal="center" wrapText="1"/>
    </xf>
    <xf numFmtId="0" fontId="1" fillId="3" borderId="1" xfId="0" applyFont="1" applyFill="1" applyBorder="1" applyAlignment="1">
      <alignment horizontal="center" wrapText="1"/>
    </xf>
    <xf numFmtId="0" fontId="3" fillId="0" borderId="0" xfId="0" applyFont="1" applyAlignment="1">
      <alignment horizontal="center"/>
    </xf>
    <xf numFmtId="0" fontId="14" fillId="5"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7" fillId="6" borderId="1" xfId="0" applyFont="1" applyFill="1" applyBorder="1" applyAlignment="1">
      <alignment wrapText="1"/>
    </xf>
    <xf numFmtId="0" fontId="3" fillId="6" borderId="1" xfId="0" applyFont="1" applyFill="1" applyBorder="1" applyAlignment="1">
      <alignment horizontal="center" wrapText="1"/>
    </xf>
    <xf numFmtId="3" fontId="3" fillId="6" borderId="1" xfId="0" applyNumberFormat="1" applyFont="1" applyFill="1" applyBorder="1" applyAlignment="1">
      <alignment horizontal="center" wrapText="1"/>
    </xf>
    <xf numFmtId="3" fontId="3" fillId="6" borderId="1" xfId="0" applyNumberFormat="1" applyFont="1" applyFill="1" applyBorder="1" applyAlignment="1">
      <alignment horizontal="center"/>
    </xf>
    <xf numFmtId="0" fontId="7" fillId="0" borderId="1" xfId="0" applyFont="1" applyBorder="1" applyAlignment="1">
      <alignment horizontal="center"/>
    </xf>
    <xf numFmtId="0" fontId="3" fillId="0" borderId="1" xfId="0" applyFont="1" applyBorder="1"/>
    <xf numFmtId="0" fontId="7" fillId="0" borderId="1" xfId="0" applyFont="1" applyBorder="1"/>
    <xf numFmtId="0" fontId="7" fillId="3" borderId="1" xfId="0" applyFont="1" applyFill="1" applyBorder="1" applyAlignment="1">
      <alignment horizontal="center"/>
    </xf>
    <xf numFmtId="0" fontId="3" fillId="3" borderId="1" xfId="0" applyFont="1" applyFill="1" applyBorder="1"/>
    <xf numFmtId="0" fontId="3" fillId="4" borderId="1" xfId="0" applyFont="1" applyFill="1" applyBorder="1" applyAlignment="1">
      <alignment wrapText="1"/>
    </xf>
    <xf numFmtId="3" fontId="7" fillId="0" borderId="1" xfId="0" applyNumberFormat="1" applyFont="1" applyBorder="1" applyAlignment="1">
      <alignment horizontal="center"/>
    </xf>
    <xf numFmtId="3" fontId="7" fillId="0" borderId="1" xfId="0" applyNumberFormat="1" applyFont="1" applyBorder="1"/>
    <xf numFmtId="0" fontId="7" fillId="2" borderId="1" xfId="0" applyFont="1" applyFill="1" applyBorder="1" applyAlignment="1">
      <alignment horizontal="center"/>
    </xf>
    <xf numFmtId="0" fontId="15" fillId="5" borderId="1" xfId="0" applyFont="1" applyFill="1" applyBorder="1" applyAlignment="1">
      <alignment horizontal="center"/>
    </xf>
    <xf numFmtId="0" fontId="15" fillId="5" borderId="1" xfId="0" applyFont="1" applyFill="1" applyBorder="1" applyAlignment="1">
      <alignment horizontal="center" wrapText="1"/>
    </xf>
    <xf numFmtId="0" fontId="3" fillId="0" borderId="1" xfId="0" applyFont="1" applyBorder="1" applyAlignment="1">
      <alignment wrapText="1"/>
    </xf>
    <xf numFmtId="0" fontId="7" fillId="6" borderId="1" xfId="0" applyFont="1" applyFill="1" applyBorder="1" applyAlignment="1">
      <alignment horizontal="center"/>
    </xf>
    <xf numFmtId="0" fontId="3" fillId="6" borderId="1" xfId="0" applyFont="1" applyFill="1" applyBorder="1"/>
    <xf numFmtId="0" fontId="3" fillId="2" borderId="1" xfId="0" applyFont="1" applyFill="1" applyBorder="1" applyAlignment="1">
      <alignment wrapText="1"/>
    </xf>
    <xf numFmtId="0" fontId="16" fillId="5" borderId="1" xfId="0" applyFont="1" applyFill="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xf>
    <xf numFmtId="3" fontId="18" fillId="0" borderId="1" xfId="0" applyNumberFormat="1" applyFont="1" applyBorder="1" applyAlignment="1">
      <alignment horizontal="center"/>
    </xf>
    <xf numFmtId="0" fontId="19" fillId="0" borderId="1" xfId="0" applyFont="1" applyBorder="1" applyAlignment="1">
      <alignment horizontal="center" wrapText="1"/>
    </xf>
    <xf numFmtId="0" fontId="19" fillId="0" borderId="1" xfId="0" applyFont="1" applyBorder="1" applyAlignment="1">
      <alignment wrapText="1"/>
    </xf>
    <xf numFmtId="0" fontId="7" fillId="3" borderId="1" xfId="0" applyFont="1" applyFill="1" applyBorder="1"/>
    <xf numFmtId="0" fontId="3" fillId="0" borderId="1" xfId="0" applyFont="1" applyFill="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topLeftCell="B3" workbookViewId="0">
      <pane ySplit="1860" activePane="bottomLeft"/>
      <selection activeCell="G3" sqref="G3"/>
      <selection pane="bottomLeft" activeCell="E1" sqref="E1"/>
    </sheetView>
  </sheetViews>
  <sheetFormatPr defaultRowHeight="34.5" customHeight="1" x14ac:dyDescent="0.2"/>
  <cols>
    <col min="1" max="1" width="5.140625" style="11" customWidth="1"/>
    <col min="2" max="2" width="87.28515625" style="2" customWidth="1"/>
    <col min="3" max="3" width="13" style="38" customWidth="1"/>
    <col min="4" max="4" width="12.28515625" style="38" customWidth="1"/>
    <col min="5" max="5" width="11" style="38" customWidth="1"/>
    <col min="6" max="6" width="17.140625" style="1" customWidth="1"/>
    <col min="7" max="7" width="9.42578125" style="2" customWidth="1"/>
    <col min="8" max="8" width="9.5703125" style="2" customWidth="1"/>
    <col min="9" max="9" width="9.140625" style="2"/>
    <col min="10" max="10" width="9.7109375" style="11" customWidth="1"/>
    <col min="11" max="16384" width="9.140625" style="2"/>
  </cols>
  <sheetData>
    <row r="1" spans="1:11" ht="63.75" customHeight="1" x14ac:dyDescent="0.25">
      <c r="A1" s="46"/>
      <c r="B1" s="6" t="s">
        <v>52</v>
      </c>
      <c r="C1" s="23"/>
      <c r="D1" s="23"/>
      <c r="E1" s="65" t="s">
        <v>47</v>
      </c>
      <c r="F1" s="66"/>
      <c r="G1" s="66" t="s">
        <v>48</v>
      </c>
      <c r="H1" s="66" t="s">
        <v>49</v>
      </c>
      <c r="I1" s="66" t="s">
        <v>50</v>
      </c>
      <c r="J1" s="65" t="s">
        <v>51</v>
      </c>
    </row>
    <row r="2" spans="1:11" ht="48" customHeight="1" x14ac:dyDescent="0.2">
      <c r="A2" s="49">
        <v>1</v>
      </c>
      <c r="B2" s="8" t="s">
        <v>46</v>
      </c>
      <c r="C2" s="37" t="s">
        <v>27</v>
      </c>
      <c r="D2" s="37" t="s">
        <v>28</v>
      </c>
      <c r="E2" s="30" t="s">
        <v>25</v>
      </c>
      <c r="F2" s="50" t="s">
        <v>26</v>
      </c>
      <c r="G2" s="67" t="s">
        <v>25</v>
      </c>
      <c r="H2" s="67" t="s">
        <v>25</v>
      </c>
      <c r="I2" s="67" t="s">
        <v>25</v>
      </c>
      <c r="J2" s="67" t="s">
        <v>25</v>
      </c>
    </row>
    <row r="3" spans="1:11" ht="59.25" customHeight="1" x14ac:dyDescent="0.2">
      <c r="A3" s="46">
        <v>1.1000000000000001</v>
      </c>
      <c r="B3" s="3" t="s">
        <v>0</v>
      </c>
      <c r="C3" s="23" t="s">
        <v>30</v>
      </c>
      <c r="D3" s="24">
        <v>60000</v>
      </c>
      <c r="E3" s="25">
        <f>1*D3</f>
        <v>60000</v>
      </c>
      <c r="F3" s="51" t="s">
        <v>56</v>
      </c>
      <c r="G3" s="48">
        <v>0</v>
      </c>
      <c r="H3" s="48">
        <v>0</v>
      </c>
      <c r="I3" s="48">
        <v>0</v>
      </c>
      <c r="J3" s="46">
        <v>60000</v>
      </c>
    </row>
    <row r="4" spans="1:11" ht="69" customHeight="1" x14ac:dyDescent="0.2">
      <c r="A4" s="46" t="s">
        <v>8</v>
      </c>
      <c r="B4" s="4" t="s">
        <v>1</v>
      </c>
      <c r="C4" s="26"/>
      <c r="D4" s="26"/>
      <c r="E4" s="25">
        <f>C4*D4</f>
        <v>0</v>
      </c>
      <c r="F4" s="47"/>
      <c r="G4" s="48"/>
      <c r="H4" s="48"/>
      <c r="I4" s="48"/>
      <c r="J4" s="46"/>
    </row>
    <row r="5" spans="1:11" ht="39.75" customHeight="1" x14ac:dyDescent="0.2">
      <c r="A5" s="46">
        <v>1.3</v>
      </c>
      <c r="B5" s="4" t="s">
        <v>3</v>
      </c>
      <c r="C5" s="26"/>
      <c r="D5" s="26"/>
      <c r="E5" s="25">
        <f>C5*D5</f>
        <v>0</v>
      </c>
      <c r="F5" s="47"/>
      <c r="G5" s="48"/>
      <c r="H5" s="48"/>
      <c r="I5" s="48"/>
      <c r="J5" s="46"/>
    </row>
    <row r="6" spans="1:11" s="11" customFormat="1" ht="34.5" customHeight="1" x14ac:dyDescent="0.2">
      <c r="A6" s="46" t="s">
        <v>9</v>
      </c>
      <c r="B6" s="12" t="s">
        <v>2</v>
      </c>
      <c r="C6" s="26">
        <v>6</v>
      </c>
      <c r="D6" s="26">
        <v>1400</v>
      </c>
      <c r="E6" s="25">
        <f>C6*D6</f>
        <v>8400</v>
      </c>
      <c r="F6" s="23" t="s">
        <v>57</v>
      </c>
      <c r="G6" s="46">
        <v>0</v>
      </c>
      <c r="H6" s="52">
        <f>E6</f>
        <v>8400</v>
      </c>
      <c r="I6" s="46">
        <v>0</v>
      </c>
      <c r="J6" s="52">
        <f>E6</f>
        <v>8400</v>
      </c>
      <c r="K6" s="2"/>
    </row>
    <row r="7" spans="1:11" ht="34.5" customHeight="1" x14ac:dyDescent="0.2">
      <c r="A7" s="46">
        <v>1.5</v>
      </c>
      <c r="B7" s="4" t="s">
        <v>4</v>
      </c>
      <c r="C7" s="26">
        <v>1</v>
      </c>
      <c r="D7" s="26">
        <v>5000</v>
      </c>
      <c r="E7" s="25">
        <f>C7*D7</f>
        <v>5000</v>
      </c>
      <c r="F7" s="60"/>
      <c r="G7" s="48">
        <v>0</v>
      </c>
      <c r="H7" s="53">
        <f>E7</f>
        <v>5000</v>
      </c>
      <c r="I7" s="48">
        <v>0</v>
      </c>
      <c r="J7" s="52">
        <f>E7</f>
        <v>5000</v>
      </c>
    </row>
    <row r="8" spans="1:11" ht="37.5" customHeight="1" x14ac:dyDescent="0.2">
      <c r="A8" s="54">
        <v>1.6</v>
      </c>
      <c r="B8" s="10" t="s">
        <v>6</v>
      </c>
      <c r="C8" s="27"/>
      <c r="D8" s="27"/>
      <c r="E8" s="28">
        <f>C8*D8</f>
        <v>0</v>
      </c>
      <c r="F8" s="51" t="s">
        <v>29</v>
      </c>
      <c r="G8" s="48"/>
      <c r="H8" s="48"/>
      <c r="I8" s="48"/>
      <c r="J8" s="46"/>
    </row>
    <row r="9" spans="1:11" s="21" customFormat="1" ht="28.5" customHeight="1" x14ac:dyDescent="0.25">
      <c r="A9" s="55"/>
      <c r="B9" s="18" t="s">
        <v>35</v>
      </c>
      <c r="C9" s="39"/>
      <c r="D9" s="39"/>
      <c r="E9" s="14">
        <f>E3+E4+E5+E6+E7+E8</f>
        <v>73400</v>
      </c>
      <c r="F9" s="56"/>
      <c r="G9" s="55"/>
      <c r="H9" s="55"/>
      <c r="I9" s="55"/>
      <c r="J9" s="55"/>
    </row>
    <row r="10" spans="1:11" ht="60.75" customHeight="1" x14ac:dyDescent="0.2">
      <c r="A10" s="49">
        <v>2</v>
      </c>
      <c r="B10" s="7" t="s">
        <v>7</v>
      </c>
      <c r="C10" s="29"/>
      <c r="D10" s="29"/>
      <c r="E10" s="30"/>
      <c r="F10" s="50"/>
      <c r="G10" s="67"/>
      <c r="H10" s="67"/>
      <c r="I10" s="67"/>
      <c r="J10" s="49"/>
    </row>
    <row r="11" spans="1:11" ht="81.75" customHeight="1" x14ac:dyDescent="0.2">
      <c r="A11" s="46">
        <v>2.1</v>
      </c>
      <c r="B11" s="5" t="s">
        <v>40</v>
      </c>
      <c r="C11" s="31" t="s">
        <v>31</v>
      </c>
      <c r="D11" s="13" t="s">
        <v>32</v>
      </c>
      <c r="E11" s="23">
        <f>3000+5000</f>
        <v>8000</v>
      </c>
      <c r="F11" s="47"/>
      <c r="G11" s="48">
        <v>4000</v>
      </c>
      <c r="H11" s="48">
        <v>3000</v>
      </c>
      <c r="I11" s="48">
        <v>8000</v>
      </c>
      <c r="J11" s="46">
        <v>3000</v>
      </c>
    </row>
    <row r="12" spans="1:11" ht="55.5" customHeight="1" x14ac:dyDescent="0.2">
      <c r="A12" s="46">
        <v>2.2000000000000002</v>
      </c>
      <c r="B12" s="6" t="s">
        <v>33</v>
      </c>
      <c r="C12" s="32"/>
      <c r="D12" s="32">
        <v>6000</v>
      </c>
      <c r="E12" s="33">
        <f>D12</f>
        <v>6000</v>
      </c>
      <c r="F12" s="57" t="s">
        <v>11</v>
      </c>
      <c r="G12" s="48">
        <v>4500</v>
      </c>
      <c r="H12" s="48">
        <v>4500</v>
      </c>
      <c r="I12" s="48">
        <v>6000</v>
      </c>
      <c r="J12" s="46">
        <v>4500</v>
      </c>
    </row>
    <row r="13" spans="1:11" ht="48.75" customHeight="1" x14ac:dyDescent="0.2">
      <c r="A13" s="46">
        <v>2.2999999999999998</v>
      </c>
      <c r="B13" s="6" t="s">
        <v>10</v>
      </c>
      <c r="C13" s="32">
        <v>1</v>
      </c>
      <c r="D13" s="32">
        <v>12000</v>
      </c>
      <c r="E13" s="33">
        <f>C13*D13</f>
        <v>12000</v>
      </c>
      <c r="F13" s="47"/>
      <c r="G13" s="48">
        <v>0</v>
      </c>
      <c r="H13" s="48">
        <v>0</v>
      </c>
      <c r="I13" s="48">
        <v>0</v>
      </c>
      <c r="J13" s="46">
        <v>0</v>
      </c>
    </row>
    <row r="14" spans="1:11" s="17" customFormat="1" ht="36.75" customHeight="1" x14ac:dyDescent="0.25">
      <c r="A14" s="16"/>
      <c r="B14" s="15" t="s">
        <v>35</v>
      </c>
      <c r="C14" s="15"/>
      <c r="D14" s="15"/>
      <c r="E14" s="16">
        <f>E11+E12+E13</f>
        <v>26000</v>
      </c>
      <c r="F14" s="16"/>
      <c r="G14" s="16"/>
      <c r="H14" s="16"/>
      <c r="I14" s="16"/>
      <c r="J14" s="16"/>
    </row>
    <row r="15" spans="1:11" ht="59.25" customHeight="1" x14ac:dyDescent="0.2">
      <c r="A15" s="49">
        <v>3</v>
      </c>
      <c r="B15" s="8" t="s">
        <v>5</v>
      </c>
      <c r="C15" s="36"/>
      <c r="D15" s="36"/>
      <c r="E15" s="30"/>
      <c r="F15" s="50"/>
      <c r="G15" s="67"/>
      <c r="H15" s="67"/>
      <c r="I15" s="67"/>
      <c r="J15" s="49"/>
    </row>
    <row r="16" spans="1:11" ht="34.5" customHeight="1" x14ac:dyDescent="0.2">
      <c r="A16" s="46">
        <v>3.1</v>
      </c>
      <c r="B16" s="3" t="s">
        <v>41</v>
      </c>
      <c r="C16" s="23"/>
      <c r="D16" s="23"/>
      <c r="E16" s="33"/>
      <c r="F16" s="47"/>
      <c r="G16" s="48"/>
      <c r="H16" s="48"/>
      <c r="I16" s="48"/>
      <c r="J16" s="46"/>
    </row>
    <row r="17" spans="1:10" ht="36" customHeight="1" x14ac:dyDescent="0.2">
      <c r="A17" s="58" t="s">
        <v>13</v>
      </c>
      <c r="B17" s="42" t="s">
        <v>34</v>
      </c>
      <c r="C17" s="43"/>
      <c r="D17" s="44"/>
      <c r="E17" s="45"/>
      <c r="F17" s="59"/>
      <c r="G17" s="48"/>
      <c r="H17" s="48"/>
      <c r="I17" s="48"/>
      <c r="J17" s="46"/>
    </row>
    <row r="18" spans="1:10" ht="42" customHeight="1" x14ac:dyDescent="0.2">
      <c r="A18" s="46">
        <v>3.2</v>
      </c>
      <c r="B18" s="3" t="s">
        <v>12</v>
      </c>
      <c r="C18" s="40"/>
      <c r="D18" s="40"/>
      <c r="E18" s="41"/>
      <c r="F18" s="60"/>
      <c r="G18" s="48">
        <f>E18</f>
        <v>0</v>
      </c>
      <c r="H18" s="48"/>
      <c r="I18" s="48"/>
      <c r="J18" s="46"/>
    </row>
    <row r="19" spans="1:10" ht="33.75" customHeight="1" x14ac:dyDescent="0.2">
      <c r="A19" s="46">
        <v>3.3</v>
      </c>
      <c r="B19" s="3" t="s">
        <v>14</v>
      </c>
      <c r="C19" s="23">
        <v>2</v>
      </c>
      <c r="D19" s="23">
        <v>2500</v>
      </c>
      <c r="E19" s="33">
        <f>C19*D19</f>
        <v>5000</v>
      </c>
      <c r="F19" s="47"/>
      <c r="G19" s="48">
        <v>2500</v>
      </c>
      <c r="H19" s="48">
        <v>2500</v>
      </c>
      <c r="I19" s="48">
        <v>2500</v>
      </c>
      <c r="J19" s="46">
        <v>2500</v>
      </c>
    </row>
    <row r="20" spans="1:10" ht="39.75" customHeight="1" x14ac:dyDescent="0.2">
      <c r="A20" s="46">
        <v>3.4</v>
      </c>
      <c r="B20" s="3" t="s">
        <v>15</v>
      </c>
      <c r="C20" s="23">
        <v>12</v>
      </c>
      <c r="D20" s="23">
        <v>1500</v>
      </c>
      <c r="E20" s="33">
        <f>C20*D20</f>
        <v>18000</v>
      </c>
      <c r="F20" s="47"/>
      <c r="G20" s="48">
        <f>E20</f>
        <v>18000</v>
      </c>
      <c r="H20" s="48">
        <f>G20</f>
        <v>18000</v>
      </c>
      <c r="I20" s="48">
        <f t="shared" ref="I20:J20" si="0">G20</f>
        <v>18000</v>
      </c>
      <c r="J20" s="48">
        <f t="shared" si="0"/>
        <v>18000</v>
      </c>
    </row>
    <row r="21" spans="1:10" ht="40.5" customHeight="1" x14ac:dyDescent="0.2">
      <c r="A21" s="46">
        <v>3.5</v>
      </c>
      <c r="B21" s="3" t="s">
        <v>16</v>
      </c>
      <c r="C21" s="23">
        <v>1</v>
      </c>
      <c r="D21" s="23">
        <v>2000</v>
      </c>
      <c r="E21" s="33">
        <f>C21*D21</f>
        <v>2000</v>
      </c>
      <c r="F21" s="60"/>
      <c r="G21" s="48">
        <v>2000</v>
      </c>
      <c r="H21" s="48">
        <v>2000</v>
      </c>
      <c r="I21" s="48">
        <v>2000</v>
      </c>
      <c r="J21" s="48">
        <v>2000</v>
      </c>
    </row>
    <row r="22" spans="1:10" ht="53.25" customHeight="1" x14ac:dyDescent="0.2">
      <c r="A22" s="46">
        <v>3.6</v>
      </c>
      <c r="B22" s="3" t="s">
        <v>17</v>
      </c>
      <c r="C22" s="23"/>
      <c r="D22" s="23">
        <v>1000</v>
      </c>
      <c r="E22" s="33">
        <f>D22</f>
        <v>1000</v>
      </c>
      <c r="F22" s="47"/>
      <c r="G22" s="48">
        <v>1000</v>
      </c>
      <c r="H22" s="48">
        <v>1000</v>
      </c>
      <c r="I22" s="48">
        <v>1000</v>
      </c>
      <c r="J22" s="46">
        <v>1000</v>
      </c>
    </row>
    <row r="23" spans="1:10" ht="36.75" customHeight="1" x14ac:dyDescent="0.2">
      <c r="A23" s="46">
        <v>3.7</v>
      </c>
      <c r="B23" s="3" t="s">
        <v>18</v>
      </c>
      <c r="C23" s="23">
        <v>0</v>
      </c>
      <c r="D23" s="23">
        <v>0</v>
      </c>
      <c r="E23" s="33">
        <v>0</v>
      </c>
      <c r="F23" s="51" t="s">
        <v>59</v>
      </c>
      <c r="G23" s="48"/>
      <c r="H23" s="48"/>
      <c r="I23" s="48"/>
      <c r="J23" s="46"/>
    </row>
    <row r="24" spans="1:10" s="17" customFormat="1" ht="36.75" customHeight="1" x14ac:dyDescent="0.25">
      <c r="A24" s="61"/>
      <c r="B24" s="19" t="s">
        <v>35</v>
      </c>
      <c r="C24" s="19"/>
      <c r="D24" s="19"/>
      <c r="E24" s="20">
        <f>E16+E17+E18+E19+E20+E21+E22+E23+E16</f>
        <v>26000</v>
      </c>
      <c r="F24" s="61"/>
      <c r="G24" s="16"/>
      <c r="H24" s="16"/>
      <c r="I24" s="16"/>
      <c r="J24" s="16"/>
    </row>
    <row r="25" spans="1:10" ht="49.5" customHeight="1" x14ac:dyDescent="0.2">
      <c r="A25" s="49">
        <v>4</v>
      </c>
      <c r="B25" s="9" t="s">
        <v>19</v>
      </c>
      <c r="C25" s="37"/>
      <c r="D25" s="37"/>
      <c r="E25" s="30"/>
      <c r="F25" s="50"/>
      <c r="G25" s="67"/>
      <c r="H25" s="67"/>
      <c r="I25" s="67"/>
      <c r="J25" s="49"/>
    </row>
    <row r="26" spans="1:10" ht="36" customHeight="1" x14ac:dyDescent="0.2">
      <c r="A26" s="46">
        <v>4.0999999999999996</v>
      </c>
      <c r="B26" s="3" t="s">
        <v>20</v>
      </c>
      <c r="C26" s="23" t="s">
        <v>36</v>
      </c>
      <c r="D26" s="23" t="s">
        <v>42</v>
      </c>
      <c r="E26" s="33">
        <f>400*12</f>
        <v>4800</v>
      </c>
      <c r="F26" s="51" t="s">
        <v>44</v>
      </c>
      <c r="G26" s="48">
        <f>E26</f>
        <v>4800</v>
      </c>
      <c r="H26" s="48">
        <f>G26</f>
        <v>4800</v>
      </c>
      <c r="I26" s="48">
        <f t="shared" ref="I26:J27" si="1">G26</f>
        <v>4800</v>
      </c>
      <c r="J26" s="48">
        <f t="shared" si="1"/>
        <v>4800</v>
      </c>
    </row>
    <row r="27" spans="1:10" ht="34.5" customHeight="1" x14ac:dyDescent="0.2">
      <c r="A27" s="46">
        <v>4.3</v>
      </c>
      <c r="B27" s="3" t="s">
        <v>54</v>
      </c>
      <c r="C27" s="23" t="s">
        <v>37</v>
      </c>
      <c r="D27" s="23" t="s">
        <v>55</v>
      </c>
      <c r="E27" s="33">
        <v>21600</v>
      </c>
      <c r="F27" s="47"/>
      <c r="G27" s="48">
        <f>E27</f>
        <v>21600</v>
      </c>
      <c r="H27" s="48">
        <f>G27</f>
        <v>21600</v>
      </c>
      <c r="I27" s="48">
        <f t="shared" si="1"/>
        <v>21600</v>
      </c>
      <c r="J27" s="48">
        <f t="shared" si="1"/>
        <v>21600</v>
      </c>
    </row>
    <row r="28" spans="1:10" s="17" customFormat="1" ht="34.5" customHeight="1" x14ac:dyDescent="0.25">
      <c r="A28" s="16"/>
      <c r="B28" s="15" t="s">
        <v>35</v>
      </c>
      <c r="C28" s="15"/>
      <c r="D28" s="15"/>
      <c r="E28" s="16">
        <f>SUM(E26:E27)</f>
        <v>26400</v>
      </c>
      <c r="F28" s="16"/>
      <c r="G28" s="16"/>
      <c r="H28" s="16"/>
      <c r="I28" s="16"/>
      <c r="J28" s="16"/>
    </row>
    <row r="29" spans="1:10" ht="42.75" customHeight="1" x14ac:dyDescent="0.2">
      <c r="A29" s="49">
        <v>5</v>
      </c>
      <c r="B29" s="9" t="s">
        <v>38</v>
      </c>
      <c r="C29" s="37"/>
      <c r="D29" s="37"/>
      <c r="E29" s="30"/>
      <c r="F29" s="50"/>
      <c r="G29" s="67"/>
      <c r="H29" s="67"/>
      <c r="I29" s="67"/>
      <c r="J29" s="49"/>
    </row>
    <row r="30" spans="1:10" ht="44.25" customHeight="1" x14ac:dyDescent="0.2">
      <c r="A30" s="46">
        <v>5.0999999999999996</v>
      </c>
      <c r="B30" s="3" t="s">
        <v>21</v>
      </c>
      <c r="C30" s="23" t="s">
        <v>45</v>
      </c>
      <c r="D30" s="23">
        <v>700</v>
      </c>
      <c r="E30" s="33">
        <v>7000</v>
      </c>
      <c r="F30" s="68"/>
      <c r="G30" s="48">
        <f>E30</f>
        <v>7000</v>
      </c>
      <c r="H30" s="48">
        <f>G30</f>
        <v>7000</v>
      </c>
      <c r="I30" s="48">
        <f t="shared" ref="I30:J30" si="2">H30</f>
        <v>7000</v>
      </c>
      <c r="J30" s="48">
        <f t="shared" si="2"/>
        <v>7000</v>
      </c>
    </row>
    <row r="31" spans="1:10" ht="34.5" customHeight="1" x14ac:dyDescent="0.2">
      <c r="A31" s="46">
        <v>5.2</v>
      </c>
      <c r="B31" s="3" t="s">
        <v>22</v>
      </c>
      <c r="C31" s="23">
        <v>3</v>
      </c>
      <c r="D31" s="23">
        <v>500</v>
      </c>
      <c r="E31" s="33">
        <f>C31*D31</f>
        <v>1500</v>
      </c>
      <c r="F31" s="47"/>
      <c r="G31" s="48">
        <f t="shared" ref="G31:G32" si="3">E31</f>
        <v>1500</v>
      </c>
      <c r="H31" s="48">
        <f t="shared" ref="H31:J32" si="4">G31</f>
        <v>1500</v>
      </c>
      <c r="I31" s="48">
        <f t="shared" si="4"/>
        <v>1500</v>
      </c>
      <c r="J31" s="48">
        <f t="shared" si="4"/>
        <v>1500</v>
      </c>
    </row>
    <row r="32" spans="1:10" ht="41.25" customHeight="1" x14ac:dyDescent="0.2">
      <c r="A32" s="46">
        <v>5.3</v>
      </c>
      <c r="B32" s="3" t="s">
        <v>43</v>
      </c>
      <c r="C32" s="23">
        <v>3</v>
      </c>
      <c r="D32" s="23">
        <v>500</v>
      </c>
      <c r="E32" s="33">
        <f>C32*D32</f>
        <v>1500</v>
      </c>
      <c r="F32" s="47"/>
      <c r="G32" s="48">
        <f t="shared" si="3"/>
        <v>1500</v>
      </c>
      <c r="H32" s="48">
        <f t="shared" si="4"/>
        <v>1500</v>
      </c>
      <c r="I32" s="48">
        <f t="shared" si="4"/>
        <v>1500</v>
      </c>
      <c r="J32" s="48">
        <f t="shared" si="4"/>
        <v>1500</v>
      </c>
    </row>
    <row r="33" spans="1:10" s="17" customFormat="1" ht="37.5" customHeight="1" x14ac:dyDescent="0.25">
      <c r="A33" s="16"/>
      <c r="B33" s="15" t="s">
        <v>35</v>
      </c>
      <c r="C33" s="34"/>
      <c r="D33" s="34"/>
      <c r="E33" s="35">
        <f>E30+E31+E32</f>
        <v>10000</v>
      </c>
      <c r="F33" s="35"/>
      <c r="G33" s="16"/>
      <c r="H33" s="16"/>
      <c r="I33" s="16"/>
      <c r="J33" s="16"/>
    </row>
    <row r="34" spans="1:10" ht="49.5" customHeight="1" x14ac:dyDescent="0.2">
      <c r="A34" s="49">
        <v>6</v>
      </c>
      <c r="B34" s="9" t="s">
        <v>23</v>
      </c>
      <c r="C34" s="37"/>
      <c r="D34" s="37"/>
      <c r="E34" s="30"/>
      <c r="F34" s="50"/>
      <c r="G34" s="67"/>
      <c r="H34" s="67"/>
      <c r="I34" s="67"/>
      <c r="J34" s="49"/>
    </row>
    <row r="35" spans="1:10" ht="39" customHeight="1" x14ac:dyDescent="0.2">
      <c r="A35" s="46">
        <v>6.1</v>
      </c>
      <c r="B35" s="3" t="s">
        <v>53</v>
      </c>
      <c r="C35" s="23">
        <v>1</v>
      </c>
      <c r="D35" s="23">
        <v>20000</v>
      </c>
      <c r="E35" s="33">
        <f>C35*D35</f>
        <v>20000</v>
      </c>
      <c r="F35" s="47"/>
      <c r="G35" s="48">
        <f>E35</f>
        <v>20000</v>
      </c>
      <c r="H35" s="48">
        <f t="shared" ref="H35:J35" si="5">F35</f>
        <v>0</v>
      </c>
      <c r="I35" s="48">
        <f t="shared" si="5"/>
        <v>20000</v>
      </c>
      <c r="J35" s="48">
        <f t="shared" si="5"/>
        <v>0</v>
      </c>
    </row>
    <row r="36" spans="1:10" ht="27.75" customHeight="1" x14ac:dyDescent="0.2">
      <c r="A36" s="46">
        <v>6.2</v>
      </c>
      <c r="B36" s="3" t="s">
        <v>24</v>
      </c>
      <c r="C36" s="23"/>
      <c r="D36" s="23"/>
      <c r="E36" s="33"/>
      <c r="F36" s="51" t="s">
        <v>58</v>
      </c>
      <c r="G36" s="48"/>
      <c r="H36" s="48"/>
      <c r="I36" s="48"/>
      <c r="J36" s="46"/>
    </row>
    <row r="37" spans="1:10" s="17" customFormat="1" ht="30.75" customHeight="1" x14ac:dyDescent="0.25">
      <c r="A37" s="16"/>
      <c r="B37" s="15" t="s">
        <v>35</v>
      </c>
      <c r="C37" s="34"/>
      <c r="D37" s="34"/>
      <c r="E37" s="35">
        <f>E35+E36</f>
        <v>20000</v>
      </c>
      <c r="F37" s="35"/>
      <c r="G37" s="16"/>
      <c r="H37" s="16"/>
      <c r="I37" s="16"/>
      <c r="J37" s="16"/>
    </row>
    <row r="38" spans="1:10" s="22" customFormat="1" ht="27.75" customHeight="1" x14ac:dyDescent="0.3">
      <c r="A38" s="62"/>
      <c r="B38" s="63" t="s">
        <v>39</v>
      </c>
      <c r="C38" s="62"/>
      <c r="D38" s="62"/>
      <c r="E38" s="64">
        <f>E37+E33+E28+E24+E14+E9</f>
        <v>181800</v>
      </c>
      <c r="F38" s="62"/>
      <c r="G38" s="62">
        <f>SUM(G3:G37)</f>
        <v>88400</v>
      </c>
      <c r="H38" s="62">
        <f>SUM(H3:H37)</f>
        <v>80800</v>
      </c>
      <c r="I38" s="62">
        <f>SUM(I3:I37)</f>
        <v>93900</v>
      </c>
      <c r="J38" s="62">
        <f>SUM(J3:J37)</f>
        <v>140800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2018-04-18T14:11:10Z</dcterms:modified>
</cp:coreProperties>
</file>